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rbeitsdaten\pv digest\Monatsausgaben\Oktober 2016 - Ausgabe #11\"/>
    </mc:Choice>
  </mc:AlternateContent>
  <bookViews>
    <workbookView xWindow="0" yWindow="0" windowWidth="24000" windowHeight="9900"/>
  </bookViews>
  <sheets>
    <sheet name="Tabelle1" sheetId="1" r:id="rId1"/>
  </sheets>
  <calcPr calcId="171027"/>
  <customWorkbookViews>
    <customWorkbookView name="Markus Schöberl - Persönliche Ansicht" guid="{47494807-2ECB-40DB-8D1F-6B2A3514F9AB}" mergeInterval="0" personalView="1" maximized="1" xWindow="-8" yWindow="-8" windowWidth="1616" windowHeight="876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C12" i="1"/>
  <c r="C11" i="1"/>
  <c r="L21" i="1" l="1"/>
  <c r="I21" i="1" l="1"/>
  <c r="I10" i="1"/>
  <c r="I7" i="1"/>
  <c r="I8" i="1" s="1"/>
  <c r="F9" i="1"/>
  <c r="F21" i="1" s="1"/>
  <c r="F8" i="1"/>
  <c r="C10" i="1"/>
  <c r="C7" i="1"/>
  <c r="L6" i="1" s="1"/>
  <c r="L11" i="1" s="1"/>
  <c r="L23" i="1" s="1"/>
  <c r="I11" i="1" l="1"/>
  <c r="F11" i="1"/>
  <c r="F23" i="1" s="1"/>
  <c r="I22" i="1"/>
  <c r="I23" i="1" l="1"/>
</calcChain>
</file>

<file path=xl/sharedStrings.xml><?xml version="1.0" encoding="utf-8"?>
<sst xmlns="http://schemas.openxmlformats.org/spreadsheetml/2006/main" count="69" uniqueCount="49">
  <si>
    <t>Ausgangslage</t>
  </si>
  <si>
    <t>N verkaufte Ex / Jahr</t>
  </si>
  <si>
    <t>Umsatz zu AGP an EH</t>
  </si>
  <si>
    <t>1)</t>
  </si>
  <si>
    <t>1) 2015 gesamt laut Bundesverband Presse-Grosso</t>
  </si>
  <si>
    <t>2)</t>
  </si>
  <si>
    <t>2) Stückremiquote 2015: 41,36% lt. BVPG</t>
  </si>
  <si>
    <t>3)</t>
  </si>
  <si>
    <t>3) 2015 gesamt laut Bundesverband Presse-Grosso</t>
  </si>
  <si>
    <t>4)</t>
  </si>
  <si>
    <t>Kalkulation Kosten Verkaufsstellennetz</t>
  </si>
  <si>
    <t>Anzahl Presseverkaufsstellen</t>
  </si>
  <si>
    <t>Anlieferkosten je Verkaufsstelle</t>
  </si>
  <si>
    <t>Liefertage p.a. (Mo-Sa)</t>
  </si>
  <si>
    <t>1) lt. Ehastra 2015: 110.776</t>
  </si>
  <si>
    <t>2) Annahme pv digest</t>
  </si>
  <si>
    <t>3) Verkaufsstellen x Stoppkosten</t>
  </si>
  <si>
    <t>4) 6 Wochentage x 52 Wochen</t>
  </si>
  <si>
    <t>Basisdaten</t>
  </si>
  <si>
    <t xml:space="preserve">Reduktion Verkaufsstellennetz </t>
  </si>
  <si>
    <t>5)</t>
  </si>
  <si>
    <t>5) 1.300 Einwohner pro Verkaufsstelle</t>
  </si>
  <si>
    <t>6) kalkulatorische Minderkosten ggü. Ist-Stand</t>
  </si>
  <si>
    <t>6)</t>
  </si>
  <si>
    <t>Kalkulation Kosten tägliche Belieferung</t>
  </si>
  <si>
    <t>Liefertage pro Woche</t>
  </si>
  <si>
    <t>1) Mo - Sa</t>
  </si>
  <si>
    <t>=&gt; N gelieferte Ex / Jahr</t>
  </si>
  <si>
    <t>=&gt; ca. ca. Grosso-Rohertrag</t>
  </si>
  <si>
    <t>=&gt; ca. Rohertrag / verkauftes Ex</t>
  </si>
  <si>
    <t>=&gt; ca. Rohertrag / geliefertes Ex</t>
  </si>
  <si>
    <t>=&gt; Anlieferkosten bundesweit / Tag</t>
  </si>
  <si>
    <t>=&gt; Anlieferkosten bundesweit / Jahr</t>
  </si>
  <si>
    <t>=&gt; Einsparpotenzial Systemkosten</t>
  </si>
  <si>
    <t>=&gt; Liefertage p.a.</t>
  </si>
  <si>
    <t>Reduktion Tage mit Belieferung des Presseeinzelhandels</t>
  </si>
  <si>
    <t>Kalkulation Kosten Einzelstückhandling</t>
  </si>
  <si>
    <t>Reduktion der vom Grosso zu handelnden Exemplarmenge</t>
  </si>
  <si>
    <t>Annahme Reduktion der Liegermenge auf … Ex.</t>
  </si>
  <si>
    <t>=&gt; Kosten Einzelstückhandling</t>
  </si>
  <si>
    <t>Annahme Liefermenge Pressestücke p.a.</t>
  </si>
  <si>
    <t>Annahme Kosten je geliefertem Pressestück</t>
  </si>
  <si>
    <t>Kosten Einzelstückhandling p.a.</t>
  </si>
  <si>
    <t>Reduktionsszenarien</t>
  </si>
  <si>
    <t>Kalkulationsmodell Systemkosten Pressevertrieb via Pressegroßhandel</t>
  </si>
  <si>
    <r>
      <t>4) pvd-Annahme (</t>
    </r>
    <r>
      <rPr>
        <sz val="8"/>
        <color theme="1"/>
        <rFont val="Calibri"/>
        <family val="2"/>
      </rPr>
      <t>Ø 20% EH-Spanne und 18% Grossospanne)</t>
    </r>
  </si>
  <si>
    <t>1) vgl. Ausgangslage</t>
  </si>
  <si>
    <t>=&gt; ca. Nettoumsatz im EH</t>
  </si>
  <si>
    <t>Legende: weiße Felder: fixe Parameter / graue Felder: veränderbare Parameter / "=&gt;" bedeutet 'per Formel abgeleiteter Parameter'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</si>
</sst>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#,##0\ &quot;€&quot;;[Red]\-#,##0\ &quot;€&quot;"/>
    <numFmt numFmtId="8" formatCode="#,##0.00\ &quot;€&quot;;[Red]\-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16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2" fontId="2" fillId="0" borderId="0" xfId="0" applyNumberFormat="1" applyFont="1"/>
    <xf numFmtId="0" fontId="0" fillId="0" borderId="0" xfId="0" quotePrefix="1"/>
    <xf numFmtId="0" fontId="1" fillId="0" borderId="0" xfId="0" quotePrefix="1" applyFont="1"/>
    <xf numFmtId="3" fontId="0" fillId="0" borderId="0" xfId="0" applyNumberFormat="1"/>
    <xf numFmtId="6" fontId="0" fillId="0" borderId="0" xfId="0" applyNumberFormat="1"/>
    <xf numFmtId="0" fontId="3" fillId="0" borderId="0" xfId="0" applyFont="1"/>
    <xf numFmtId="8" fontId="0" fillId="0" borderId="0" xfId="0" applyNumberFormat="1"/>
    <xf numFmtId="6" fontId="1" fillId="0" borderId="0" xfId="0" applyNumberFormat="1" applyFont="1"/>
    <xf numFmtId="3" fontId="0" fillId="0" borderId="0" xfId="0" applyNumberFormat="1" applyFill="1"/>
    <xf numFmtId="8" fontId="0" fillId="2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3" fontId="0" fillId="2" borderId="0" xfId="0" applyNumberFormat="1" applyFill="1" applyProtection="1">
      <protection locked="0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2" xfId="0" quotePrefix="1" applyBorder="1"/>
    <xf numFmtId="8" fontId="0" fillId="0" borderId="2" xfId="0" applyNumberFormat="1" applyBorder="1"/>
    <xf numFmtId="0" fontId="3" fillId="0" borderId="3" xfId="0" applyFont="1" applyBorder="1"/>
    <xf numFmtId="0" fontId="1" fillId="0" borderId="2" xfId="0" quotePrefix="1" applyFont="1" applyBorder="1"/>
    <xf numFmtId="6" fontId="1" fillId="0" borderId="2" xfId="0" applyNumberFormat="1" applyFont="1" applyBorder="1"/>
    <xf numFmtId="6" fontId="0" fillId="0" borderId="2" xfId="0" applyNumberFormat="1" applyBorder="1"/>
    <xf numFmtId="0" fontId="0" fillId="0" borderId="0" xfId="0" applyBorder="1"/>
    <xf numFmtId="0" fontId="0" fillId="0" borderId="0" xfId="0" quotePrefix="1" applyBorder="1"/>
    <xf numFmtId="8" fontId="0" fillId="0" borderId="0" xfId="0" applyNumberFormat="1" applyBorder="1"/>
    <xf numFmtId="0" fontId="1" fillId="0" borderId="0" xfId="0" quotePrefix="1" applyFont="1" applyBorder="1"/>
    <xf numFmtId="6" fontId="1" fillId="0" borderId="0" xfId="0" applyNumberFormat="1" applyFont="1" applyBorder="1"/>
    <xf numFmtId="6" fontId="0" fillId="0" borderId="0" xfId="0" applyNumberFormat="1" applyBorder="1"/>
    <xf numFmtId="0" fontId="3" fillId="0" borderId="0" xfId="0" applyFont="1" applyBorder="1"/>
    <xf numFmtId="6" fontId="1" fillId="0" borderId="0" xfId="0" quotePrefix="1" applyNumberFormat="1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0</xdr:rowOff>
    </xdr:from>
    <xdr:to>
      <xdr:col>1</xdr:col>
      <xdr:colOff>1985</xdr:colOff>
      <xdr:row>3</xdr:row>
      <xdr:rowOff>76200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0"/>
          <a:ext cx="1287859" cy="1419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"/>
  <sheetViews>
    <sheetView showGridLines="0" tabSelected="1" zoomScale="80" zoomScaleNormal="80" workbookViewId="0">
      <selection activeCell="F7" sqref="F7"/>
    </sheetView>
  </sheetViews>
  <sheetFormatPr baseColWidth="10" defaultRowHeight="15" x14ac:dyDescent="0.25"/>
  <cols>
    <col min="1" max="1" width="19" customWidth="1"/>
    <col min="2" max="2" width="38.7109375" customWidth="1"/>
    <col min="3" max="3" width="15.5703125" customWidth="1"/>
    <col min="4" max="4" width="4.42578125" style="6" customWidth="1"/>
    <col min="5" max="5" width="38.7109375" customWidth="1"/>
    <col min="6" max="6" width="14.7109375" bestFit="1" customWidth="1"/>
    <col min="7" max="7" width="4.42578125" style="6" customWidth="1"/>
    <col min="8" max="8" width="38.7109375" customWidth="1"/>
    <col min="9" max="9" width="13.5703125" bestFit="1" customWidth="1"/>
    <col min="10" max="10" width="4.42578125" style="6" customWidth="1"/>
    <col min="11" max="11" width="38.7109375" customWidth="1"/>
    <col min="12" max="12" width="16.85546875" bestFit="1" customWidth="1"/>
    <col min="13" max="13" width="4.42578125" style="6" customWidth="1"/>
  </cols>
  <sheetData>
    <row r="1" spans="1:13" s="13" customFormat="1" ht="21" x14ac:dyDescent="0.35"/>
    <row r="2" spans="1:13" s="13" customFormat="1" ht="63.75" customHeight="1" x14ac:dyDescent="0.7">
      <c r="B2" s="14" t="s">
        <v>44</v>
      </c>
    </row>
    <row r="3" spans="1:13" s="13" customFormat="1" ht="21" x14ac:dyDescent="0.35">
      <c r="B3" s="15" t="s">
        <v>48</v>
      </c>
    </row>
    <row r="5" spans="1:13" x14ac:dyDescent="0.25">
      <c r="B5" s="1" t="s">
        <v>18</v>
      </c>
      <c r="D5" s="16"/>
      <c r="E5" s="1" t="s">
        <v>10</v>
      </c>
      <c r="G5" s="16"/>
      <c r="H5" s="1" t="s">
        <v>24</v>
      </c>
      <c r="J5" s="16"/>
      <c r="K5" s="1" t="s">
        <v>36</v>
      </c>
    </row>
    <row r="6" spans="1:13" x14ac:dyDescent="0.25">
      <c r="A6" s="1" t="s">
        <v>0</v>
      </c>
      <c r="B6" t="s">
        <v>1</v>
      </c>
      <c r="C6" s="9">
        <v>1854000000</v>
      </c>
      <c r="D6" s="16" t="s">
        <v>3</v>
      </c>
      <c r="E6" t="s">
        <v>11</v>
      </c>
      <c r="F6" s="4">
        <v>110000</v>
      </c>
      <c r="G6" s="16" t="s">
        <v>3</v>
      </c>
      <c r="H6" t="s">
        <v>11</v>
      </c>
      <c r="I6" s="4">
        <v>110000</v>
      </c>
      <c r="J6" s="16"/>
      <c r="K6" t="s">
        <v>40</v>
      </c>
      <c r="L6" s="4">
        <f>C7</f>
        <v>3161664392.9058661</v>
      </c>
      <c r="M6" s="6" t="s">
        <v>3</v>
      </c>
    </row>
    <row r="7" spans="1:13" x14ac:dyDescent="0.25">
      <c r="B7" s="2" t="s">
        <v>27</v>
      </c>
      <c r="C7" s="4">
        <f>C6/58.64*100</f>
        <v>3161664392.9058661</v>
      </c>
      <c r="D7" s="16" t="s">
        <v>5</v>
      </c>
      <c r="E7" t="s">
        <v>12</v>
      </c>
      <c r="F7" s="10">
        <v>4</v>
      </c>
      <c r="G7" s="16" t="s">
        <v>5</v>
      </c>
      <c r="H7" t="s">
        <v>12</v>
      </c>
      <c r="I7" s="7">
        <f>F7</f>
        <v>4</v>
      </c>
      <c r="J7" s="16"/>
      <c r="K7" s="2" t="s">
        <v>41</v>
      </c>
      <c r="L7" s="7">
        <v>0.1</v>
      </c>
      <c r="M7" s="6" t="s">
        <v>5</v>
      </c>
    </row>
    <row r="8" spans="1:13" x14ac:dyDescent="0.25">
      <c r="B8" t="s">
        <v>2</v>
      </c>
      <c r="C8" s="5">
        <v>2178000000</v>
      </c>
      <c r="D8" s="16" t="s">
        <v>7</v>
      </c>
      <c r="E8" s="2" t="s">
        <v>31</v>
      </c>
      <c r="F8" s="5">
        <f>F6*F7</f>
        <v>440000</v>
      </c>
      <c r="G8" s="16" t="s">
        <v>7</v>
      </c>
      <c r="H8" s="2" t="s">
        <v>31</v>
      </c>
      <c r="I8" s="5">
        <f>I6*I7</f>
        <v>440000</v>
      </c>
      <c r="J8" s="16"/>
      <c r="K8" s="2"/>
    </row>
    <row r="9" spans="1:13" x14ac:dyDescent="0.25">
      <c r="B9" s="2" t="s">
        <v>47</v>
      </c>
      <c r="C9" s="5">
        <f>C8/0.8</f>
        <v>2722500000</v>
      </c>
      <c r="D9" s="16" t="s">
        <v>9</v>
      </c>
      <c r="E9" t="s">
        <v>13</v>
      </c>
      <c r="F9">
        <f>52*6</f>
        <v>312</v>
      </c>
      <c r="G9" s="16" t="s">
        <v>9</v>
      </c>
      <c r="H9" t="s">
        <v>25</v>
      </c>
      <c r="I9">
        <v>6</v>
      </c>
      <c r="J9" s="16" t="s">
        <v>3</v>
      </c>
    </row>
    <row r="10" spans="1:13" x14ac:dyDescent="0.25">
      <c r="B10" s="2" t="s">
        <v>28</v>
      </c>
      <c r="C10" s="5">
        <f>C8/0.8*0.18</f>
        <v>490050000</v>
      </c>
      <c r="D10" s="16" t="s">
        <v>9</v>
      </c>
      <c r="G10" s="16"/>
      <c r="H10" s="2" t="s">
        <v>34</v>
      </c>
      <c r="I10">
        <f>I9*52</f>
        <v>312</v>
      </c>
      <c r="J10" s="16"/>
    </row>
    <row r="11" spans="1:13" s="24" customFormat="1" x14ac:dyDescent="0.25">
      <c r="B11" s="2" t="s">
        <v>29</v>
      </c>
      <c r="C11" s="7">
        <f>C10/C6</f>
        <v>0.26432038834951455</v>
      </c>
      <c r="D11" s="16"/>
      <c r="E11" s="27" t="s">
        <v>32</v>
      </c>
      <c r="F11" s="28">
        <f>F9*F8</f>
        <v>137280000</v>
      </c>
      <c r="G11" s="16"/>
      <c r="H11" s="27" t="s">
        <v>32</v>
      </c>
      <c r="I11" s="28">
        <f>I10*I8</f>
        <v>137280000</v>
      </c>
      <c r="J11" s="16"/>
      <c r="K11" s="27" t="s">
        <v>42</v>
      </c>
      <c r="L11" s="29">
        <f>L6*L7</f>
        <v>316166439.29058665</v>
      </c>
      <c r="M11" s="30"/>
    </row>
    <row r="12" spans="1:13" s="24" customFormat="1" x14ac:dyDescent="0.25">
      <c r="B12" s="25" t="s">
        <v>30</v>
      </c>
      <c r="C12" s="26">
        <f>C10/C7</f>
        <v>0.15499747572815534</v>
      </c>
      <c r="D12" s="16"/>
      <c r="E12" s="27"/>
      <c r="F12" s="28"/>
      <c r="G12" s="16"/>
      <c r="H12" s="27"/>
      <c r="I12" s="28"/>
      <c r="J12" s="16"/>
      <c r="K12" s="27"/>
      <c r="L12" s="29"/>
      <c r="M12" s="30"/>
    </row>
    <row r="13" spans="1:13" ht="15.75" thickBot="1" x14ac:dyDescent="0.3">
      <c r="A13" s="17"/>
      <c r="B13" s="18"/>
      <c r="C13" s="19"/>
      <c r="D13" s="20"/>
      <c r="E13" s="21"/>
      <c r="F13" s="22"/>
      <c r="G13" s="20"/>
      <c r="H13" s="21"/>
      <c r="I13" s="22"/>
      <c r="J13" s="20"/>
      <c r="K13" s="21"/>
      <c r="L13" s="23"/>
    </row>
    <row r="14" spans="1:13" ht="15.75" hidden="1" thickTop="1" x14ac:dyDescent="0.25">
      <c r="B14" s="3"/>
      <c r="D14" s="16"/>
      <c r="E14" s="3"/>
      <c r="G14" s="16"/>
      <c r="H14" s="3"/>
      <c r="J14" s="16"/>
      <c r="K14" s="3"/>
    </row>
    <row r="15" spans="1:13" hidden="1" x14ac:dyDescent="0.25">
      <c r="B15" s="3"/>
      <c r="D15" s="16"/>
      <c r="E15" s="3"/>
      <c r="G15" s="16"/>
      <c r="H15" s="3"/>
      <c r="J15" s="16"/>
      <c r="K15" s="3"/>
    </row>
    <row r="16" spans="1:13" hidden="1" x14ac:dyDescent="0.25">
      <c r="B16" s="3"/>
      <c r="D16" s="16"/>
      <c r="E16" s="3"/>
      <c r="G16" s="16"/>
      <c r="H16" s="3"/>
      <c r="J16" s="16"/>
      <c r="K16" s="3"/>
    </row>
    <row r="17" spans="1:12" hidden="1" x14ac:dyDescent="0.25">
      <c r="B17" s="3"/>
      <c r="D17" s="16"/>
      <c r="E17" s="3"/>
      <c r="G17" s="16"/>
      <c r="H17" s="3"/>
      <c r="J17" s="16"/>
      <c r="K17" s="3"/>
    </row>
    <row r="18" spans="1:12" ht="15.75" thickTop="1" x14ac:dyDescent="0.25">
      <c r="B18" s="3"/>
      <c r="D18" s="16"/>
      <c r="E18" s="3"/>
      <c r="G18" s="16"/>
      <c r="H18" s="3"/>
      <c r="J18" s="16"/>
      <c r="K18" s="3"/>
    </row>
    <row r="19" spans="1:12" x14ac:dyDescent="0.25">
      <c r="A19" s="1" t="s">
        <v>43</v>
      </c>
      <c r="B19" s="3"/>
      <c r="D19" s="16"/>
      <c r="E19" s="1" t="s">
        <v>19</v>
      </c>
      <c r="G19" s="16"/>
      <c r="H19" s="1" t="s">
        <v>35</v>
      </c>
      <c r="J19" s="16"/>
      <c r="K19" s="1" t="s">
        <v>37</v>
      </c>
    </row>
    <row r="20" spans="1:12" x14ac:dyDescent="0.25">
      <c r="B20" s="3"/>
      <c r="D20" s="16"/>
      <c r="E20" t="s">
        <v>11</v>
      </c>
      <c r="F20" s="12">
        <v>65000</v>
      </c>
      <c r="G20" s="16" t="s">
        <v>20</v>
      </c>
      <c r="H20" t="s">
        <v>25</v>
      </c>
      <c r="I20" s="11">
        <v>4</v>
      </c>
      <c r="J20" s="16"/>
      <c r="K20" t="s">
        <v>38</v>
      </c>
      <c r="L20" s="12">
        <v>2860000000</v>
      </c>
    </row>
    <row r="21" spans="1:12" x14ac:dyDescent="0.25">
      <c r="B21" s="3"/>
      <c r="D21" s="16"/>
      <c r="E21" s="2" t="s">
        <v>32</v>
      </c>
      <c r="F21" s="5">
        <f>F20*F7*F9</f>
        <v>81120000</v>
      </c>
      <c r="G21" s="16"/>
      <c r="H21" s="2" t="s">
        <v>34</v>
      </c>
      <c r="I21">
        <f>I20*52</f>
        <v>208</v>
      </c>
      <c r="J21" s="16"/>
      <c r="K21" s="2" t="s">
        <v>39</v>
      </c>
      <c r="L21" s="5">
        <f>L20*L7</f>
        <v>286000000</v>
      </c>
    </row>
    <row r="22" spans="1:12" x14ac:dyDescent="0.25">
      <c r="B22" s="31"/>
      <c r="D22" s="16"/>
      <c r="G22" s="16"/>
      <c r="H22" s="2" t="s">
        <v>32</v>
      </c>
      <c r="I22" s="5">
        <f>I21*I8</f>
        <v>91520000</v>
      </c>
      <c r="J22" s="16"/>
    </row>
    <row r="23" spans="1:12" x14ac:dyDescent="0.25">
      <c r="B23" s="3"/>
      <c r="D23" s="16"/>
      <c r="E23" s="3" t="s">
        <v>33</v>
      </c>
      <c r="F23" s="8">
        <f>F11-F21</f>
        <v>56160000</v>
      </c>
      <c r="G23" s="16" t="s">
        <v>23</v>
      </c>
      <c r="H23" s="3" t="s">
        <v>33</v>
      </c>
      <c r="I23" s="8">
        <f>I11-I22</f>
        <v>45760000</v>
      </c>
      <c r="J23" s="16"/>
      <c r="K23" s="3" t="s">
        <v>33</v>
      </c>
      <c r="L23" s="8">
        <f>L11-L21</f>
        <v>30166439.29058665</v>
      </c>
    </row>
    <row r="24" spans="1:12" hidden="1" x14ac:dyDescent="0.25">
      <c r="B24" s="3"/>
      <c r="D24" s="16"/>
      <c r="E24" s="3"/>
      <c r="G24" s="16"/>
      <c r="H24" s="3"/>
      <c r="J24" s="16"/>
      <c r="K24" s="3"/>
    </row>
    <row r="25" spans="1:12" hidden="1" x14ac:dyDescent="0.25">
      <c r="D25" s="16"/>
      <c r="G25" s="16"/>
      <c r="J25" s="16"/>
    </row>
    <row r="26" spans="1:12" hidden="1" x14ac:dyDescent="0.25">
      <c r="D26" s="16"/>
      <c r="G26" s="16"/>
      <c r="J26" s="16"/>
    </row>
    <row r="27" spans="1:12" x14ac:dyDescent="0.25">
      <c r="D27" s="16"/>
      <c r="G27" s="16"/>
      <c r="J27" s="16"/>
    </row>
    <row r="28" spans="1:12" x14ac:dyDescent="0.25">
      <c r="B28" s="6" t="s">
        <v>4</v>
      </c>
      <c r="D28" s="16"/>
      <c r="E28" s="6" t="s">
        <v>14</v>
      </c>
      <c r="G28" s="16"/>
      <c r="H28" s="6" t="s">
        <v>26</v>
      </c>
      <c r="J28" s="16"/>
      <c r="K28" s="6" t="s">
        <v>46</v>
      </c>
    </row>
    <row r="29" spans="1:12" x14ac:dyDescent="0.25">
      <c r="B29" s="6" t="s">
        <v>6</v>
      </c>
      <c r="D29" s="16"/>
      <c r="E29" s="6" t="s">
        <v>15</v>
      </c>
      <c r="G29" s="16"/>
      <c r="H29" s="6"/>
      <c r="J29" s="16"/>
      <c r="K29" s="6" t="s">
        <v>15</v>
      </c>
    </row>
    <row r="30" spans="1:12" x14ac:dyDescent="0.25">
      <c r="B30" s="6" t="s">
        <v>8</v>
      </c>
      <c r="D30" s="16"/>
      <c r="E30" s="6" t="s">
        <v>16</v>
      </c>
      <c r="G30" s="16"/>
      <c r="H30" s="6"/>
      <c r="J30" s="16"/>
      <c r="K30" s="6"/>
    </row>
    <row r="31" spans="1:12" x14ac:dyDescent="0.25">
      <c r="B31" s="6" t="s">
        <v>45</v>
      </c>
      <c r="D31" s="16"/>
      <c r="E31" s="6" t="s">
        <v>17</v>
      </c>
      <c r="G31" s="16"/>
      <c r="H31" s="6"/>
      <c r="J31" s="16"/>
      <c r="K31" s="6"/>
    </row>
    <row r="32" spans="1:12" x14ac:dyDescent="0.25">
      <c r="D32" s="16"/>
      <c r="E32" s="6" t="s">
        <v>21</v>
      </c>
      <c r="G32" s="16"/>
      <c r="H32" s="6"/>
      <c r="J32" s="16"/>
      <c r="K32" s="6"/>
    </row>
    <row r="33" spans="4:11" x14ac:dyDescent="0.25">
      <c r="D33" s="16"/>
      <c r="E33" s="6" t="s">
        <v>22</v>
      </c>
      <c r="G33" s="16"/>
      <c r="H33" s="6"/>
      <c r="J33" s="16"/>
      <c r="K33" s="6"/>
    </row>
  </sheetData>
  <sheetProtection algorithmName="SHA-512" hashValue="bBcFt/47Mg1bBecHfWlb6OE4G2n/0dCUI6xLyM12rW8l75yP6OMTjrBHQOjiqwiAji4eN+sbto2aur5ADR78RA==" saltValue="KnDPM7t/nVMRPzMF4bHF8A==" spinCount="100000" sheet="1" objects="1" scenarios="1" selectLockedCells="1"/>
  <customSheetViews>
    <customSheetView guid="{47494807-2ECB-40DB-8D1F-6B2A3514F9AB}" showGridLines="0" fitToPage="1" topLeftCell="D1">
      <selection activeCell="I28" sqref="I28"/>
      <pageMargins left="0.7" right="0.7" top="0.78740157499999996" bottom="0.78740157499999996" header="0.3" footer="0.3"/>
      <pageSetup paperSize="9" scale="52" orientation="landscape" horizontalDpi="4294967293" verticalDpi="4294967293" r:id="rId1"/>
    </customSheetView>
  </customSheetViews>
  <pageMargins left="0.31496062992125984" right="0.31496062992125984" top="0.78740157480314965" bottom="0.78740157480314965" header="0.31496062992125984" footer="0.31496062992125984"/>
  <pageSetup paperSize="9" scale="55" orientation="landscape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Schöberl</dc:creator>
  <cp:lastModifiedBy>Markus Schöberl</cp:lastModifiedBy>
  <cp:lastPrinted>2016-11-02T11:04:16Z</cp:lastPrinted>
  <dcterms:created xsi:type="dcterms:W3CDTF">2016-10-12T11:53:36Z</dcterms:created>
  <dcterms:modified xsi:type="dcterms:W3CDTF">2016-11-02T11:04:32Z</dcterms:modified>
</cp:coreProperties>
</file>